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930" activeTab="0"/>
  </bookViews>
  <sheets>
    <sheet name="Planilha" sheetId="1" r:id="rId1"/>
  </sheets>
  <definedNames>
    <definedName name="_xlnm.Print_Area" localSheetId="0">'Planilha'!$A$1:$H$40</definedName>
    <definedName name="_xlnm.Print_Area" localSheetId="0">'Planilha'!$A$1:$H$42</definedName>
  </definedNames>
  <calcPr fullCalcOnLoad="1"/>
</workbook>
</file>

<file path=xl/sharedStrings.xml><?xml version="1.0" encoding="utf-8"?>
<sst xmlns="http://schemas.openxmlformats.org/spreadsheetml/2006/main" count="73" uniqueCount="51">
  <si>
    <t>Prefeitura do Município de São Miguel Arcanjo</t>
  </si>
  <si>
    <t>Secretaria de Obras e Serviços</t>
  </si>
  <si>
    <t>PLANILHA ORÇAMENTÁRIA</t>
  </si>
  <si>
    <t>OBRA</t>
  </si>
  <si>
    <t>DATA</t>
  </si>
  <si>
    <t>B.D.I</t>
  </si>
  <si>
    <t>LOCAL</t>
  </si>
  <si>
    <t>ÍTEM</t>
  </si>
  <si>
    <t>COD. SINAPI</t>
  </si>
  <si>
    <t>DESCRIÇÃO DOS SERVIÇOS</t>
  </si>
  <si>
    <t xml:space="preserve">UN </t>
  </si>
  <si>
    <t xml:space="preserve">QUANT. </t>
  </si>
  <si>
    <t>P. UNIT</t>
  </si>
  <si>
    <t>P. SINAPI</t>
  </si>
  <si>
    <t>P. TOTAL</t>
  </si>
  <si>
    <t>,</t>
  </si>
  <si>
    <t>1.1</t>
  </si>
  <si>
    <t>2.1</t>
  </si>
  <si>
    <t>2.2</t>
  </si>
  <si>
    <t>2.3</t>
  </si>
  <si>
    <t>2.4</t>
  </si>
  <si>
    <t>2.5</t>
  </si>
  <si>
    <t>2.6</t>
  </si>
  <si>
    <t>2.7</t>
  </si>
  <si>
    <t>m²</t>
  </si>
  <si>
    <t>m³</t>
  </si>
  <si>
    <t>Colocação de placa em suporte de madeira / metálico - solo</t>
  </si>
  <si>
    <t>Suporte de perfil metálico galvanizado</t>
  </si>
  <si>
    <t>kg</t>
  </si>
  <si>
    <t>VALOR TOTAL</t>
  </si>
  <si>
    <t>54.03.230</t>
  </si>
  <si>
    <t>Imprimação betuminosa ligante</t>
  </si>
  <si>
    <t>54.03.210</t>
  </si>
  <si>
    <t>Camada de rolamento em concreto betuminoso usinado quente - CBUQ</t>
  </si>
  <si>
    <t>97.04.010</t>
  </si>
  <si>
    <t>Sinalização horizontal com tinta vinílica ou acrílica</t>
  </si>
  <si>
    <t xml:space="preserve">97.05.100 </t>
  </si>
  <si>
    <t xml:space="preserve">97.05.130  </t>
  </si>
  <si>
    <t xml:space="preserve">97.05.140 </t>
  </si>
  <si>
    <t>1.2</t>
  </si>
  <si>
    <t>1.3</t>
  </si>
  <si>
    <t>1.4</t>
  </si>
  <si>
    <t>1.5</t>
  </si>
  <si>
    <t>1.6</t>
  </si>
  <si>
    <t>Sinalização vertical em placa de aço galvanizada com pintura em esmalte sintético ( 2 placa de 0,60x0,60m por lombada)</t>
  </si>
  <si>
    <t>CONSTRUÇÃO DE 400,0 METROS LINEARES DE LOMBADA COMUM</t>
  </si>
  <si>
    <t>CONSTRUÇÃO DE 80,0 METROS LINEARES DE FAIXA ELEVADA DE PEDESTRE</t>
  </si>
  <si>
    <t>Chapa De Aco Fina A Quente Bitola Msg 3/16 ", E = 4,75 Mm (38,00 Kg/M2)</t>
  </si>
  <si>
    <t>Construção de Lombadas e Faixa Elevada de pedestre</t>
  </si>
  <si>
    <t>A presente planilha orçamentária trata-se do processo licitatório na modalidade “Ata de Registro de Preços” para construção de lombadas e faixa elevada de pedestre, sendo que o comprimento de cada lombada ou faixa elevada de pedestre será definido conforme dimensão da rua em que será executado, desta maneira, esta planilha orçamentária tem seus itens 1 e 2 com suas respectivas quantidades.</t>
  </si>
  <si>
    <t>Município de São Miguel Arcanjo-SP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</si>
</sst>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_ ;\-#,##0.00\ "/>
    <numFmt numFmtId="179" formatCode="_(&quot;R$ &quot;* #,##0.00_);_(&quot;R$ &quot;* \(#,##0.00\);_(&quot;R$ &quot;* &quot;-&quot;??_);_(@_)"/>
    <numFmt numFmtId="180" formatCode="_-* #,##0.0000_-;\-* #,##0.0000_-;_-* &quot;-&quot;??_-;_-@_-"/>
    <numFmt numFmtId="181" formatCode="_-* #,##0.000000_-;\-* #,##0.000000_-;_-* &quot;-&quot;??_-;_-@_-"/>
    <numFmt numFmtId="182" formatCode="0.000%"/>
    <numFmt numFmtId="183" formatCode="0.0"/>
    <numFmt numFmtId="184" formatCode="0.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7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71" fontId="3" fillId="0" borderId="0" xfId="7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vertical="center"/>
    </xf>
    <xf numFmtId="14" fontId="2" fillId="0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0" fontId="2" fillId="0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17" fontId="2" fillId="0" borderId="2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1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171" fontId="2" fillId="0" borderId="10" xfId="7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justify"/>
    </xf>
    <xf numFmtId="0" fontId="3" fillId="0" borderId="29" xfId="0" applyFont="1" applyBorder="1" applyAlignment="1">
      <alignment horizontal="center" vertical="justify"/>
    </xf>
    <xf numFmtId="0" fontId="3" fillId="0" borderId="29" xfId="0" applyFont="1" applyBorder="1" applyAlignment="1">
      <alignment horizontal="center" vertical="justify" wrapText="1"/>
    </xf>
    <xf numFmtId="171" fontId="3" fillId="0" borderId="0" xfId="70" applyNumberFormat="1" applyFont="1" applyBorder="1" applyAlignment="1">
      <alignment horizontal="center" vertical="justify"/>
    </xf>
    <xf numFmtId="0" fontId="3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171" fontId="3" fillId="0" borderId="30" xfId="0" applyNumberFormat="1" applyFont="1" applyFill="1" applyBorder="1" applyAlignment="1">
      <alignment horizontal="left" vertical="center"/>
    </xf>
    <xf numFmtId="179" fontId="3" fillId="0" borderId="3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9" fontId="3" fillId="0" borderId="31" xfId="0" applyNumberFormat="1" applyFont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33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51" applyNumberFormat="1" applyFont="1" applyFill="1" applyBorder="1" applyAlignment="1">
      <alignment horizontal="left" vertical="center"/>
      <protection/>
    </xf>
    <xf numFmtId="171" fontId="3" fillId="0" borderId="24" xfId="0" applyNumberFormat="1" applyFont="1" applyFill="1" applyBorder="1" applyAlignment="1">
      <alignment horizontal="left" vertical="center"/>
    </xf>
    <xf numFmtId="179" fontId="2" fillId="0" borderId="34" xfId="0" applyNumberFormat="1" applyFont="1" applyFill="1" applyBorder="1" applyAlignment="1">
      <alignment vertical="center"/>
    </xf>
    <xf numFmtId="2" fontId="3" fillId="0" borderId="0" xfId="5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179" fontId="3" fillId="0" borderId="0" xfId="70" applyNumberFormat="1" applyFont="1" applyFill="1" applyBorder="1" applyAlignment="1">
      <alignment horizontal="right" vertical="center" wrapText="1"/>
    </xf>
    <xf numFmtId="17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9" fontId="3" fillId="0" borderId="15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3" fillId="0" borderId="0" xfId="56" applyNumberFormat="1" applyFont="1" applyFill="1" applyBorder="1" applyAlignment="1">
      <alignment horizontal="center" vertical="center" wrapText="1"/>
      <protection/>
    </xf>
    <xf numFmtId="179" fontId="3" fillId="0" borderId="0" xfId="56" applyNumberFormat="1" applyFont="1" applyFill="1" applyBorder="1" applyAlignment="1">
      <alignment horizontal="right" vertical="center" wrapText="1"/>
      <protection/>
    </xf>
    <xf numFmtId="3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3" fillId="0" borderId="0" xfId="0" applyNumberFormat="1" applyFont="1" applyFill="1" applyBorder="1" applyAlignment="1">
      <alignment/>
    </xf>
    <xf numFmtId="43" fontId="3" fillId="0" borderId="18" xfId="0" applyNumberFormat="1" applyFont="1" applyFill="1" applyBorder="1" applyAlignment="1">
      <alignment/>
    </xf>
    <xf numFmtId="4" fontId="3" fillId="0" borderId="0" xfId="56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71" fontId="3" fillId="0" borderId="0" xfId="70" applyNumberFormat="1" applyFont="1" applyFill="1" applyBorder="1" applyAlignment="1">
      <alignment/>
    </xf>
    <xf numFmtId="0" fontId="3" fillId="0" borderId="20" xfId="0" applyFont="1" applyBorder="1" applyAlignment="1">
      <alignment wrapText="1"/>
    </xf>
    <xf numFmtId="4" fontId="3" fillId="0" borderId="20" xfId="56" applyNumberFormat="1" applyFont="1" applyFill="1" applyBorder="1" applyAlignment="1">
      <alignment horizontal="right" vertical="center" wrapText="1"/>
      <protection/>
    </xf>
    <xf numFmtId="179" fontId="3" fillId="0" borderId="20" xfId="0" applyNumberFormat="1" applyFont="1" applyBorder="1" applyAlignment="1">
      <alignment/>
    </xf>
    <xf numFmtId="4" fontId="3" fillId="0" borderId="0" xfId="70" applyNumberFormat="1" applyFont="1" applyFill="1" applyBorder="1" applyAlignment="1">
      <alignment horizontal="right" vertical="center" wrapText="1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4" fontId="3" fillId="0" borderId="0" xfId="0" applyNumberFormat="1" applyFont="1" applyAlignment="1">
      <alignment/>
    </xf>
    <xf numFmtId="2" fontId="3" fillId="0" borderId="0" xfId="47" applyNumberFormat="1" applyFont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171" fontId="3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vertical="center"/>
    </xf>
    <xf numFmtId="0" fontId="5" fillId="0" borderId="10" xfId="51" applyFont="1" applyBorder="1" applyAlignment="1">
      <alignment horizontal="center" vertical="center"/>
      <protection/>
    </xf>
    <xf numFmtId="2" fontId="5" fillId="0" borderId="10" xfId="47" applyNumberFormat="1" applyFont="1" applyBorder="1" applyAlignment="1">
      <alignment horizontal="center" vertical="center"/>
    </xf>
    <xf numFmtId="177" fontId="5" fillId="0" borderId="10" xfId="47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51" applyFont="1" applyBorder="1" applyAlignment="1">
      <alignment vertical="center" wrapText="1"/>
      <protection/>
    </xf>
    <xf numFmtId="0" fontId="3" fillId="0" borderId="0" xfId="55" applyFont="1" applyAlignment="1">
      <alignment horizontal="right" vertical="center"/>
      <protection/>
    </xf>
    <xf numFmtId="4" fontId="3" fillId="0" borderId="0" xfId="0" applyNumberFormat="1" applyFont="1" applyBorder="1" applyAlignment="1">
      <alignment horizontal="center" vertical="center"/>
    </xf>
    <xf numFmtId="43" fontId="10" fillId="33" borderId="10" xfId="71" applyFont="1" applyFill="1" applyBorder="1" applyAlignment="1">
      <alignment horizontal="right" vertical="top" wrapText="1"/>
    </xf>
    <xf numFmtId="43" fontId="3" fillId="0" borderId="0" xfId="55" applyNumberFormat="1" applyFont="1" applyAlignment="1">
      <alignment horizontal="right" vertical="center"/>
      <protection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4" borderId="37" xfId="0" applyFont="1" applyFill="1" applyBorder="1" applyAlignment="1">
      <alignment horizontal="right" vertical="center"/>
    </xf>
    <xf numFmtId="0" fontId="2" fillId="34" borderId="38" xfId="0" applyFont="1" applyFill="1" applyBorder="1" applyAlignment="1">
      <alignment horizontal="right" vertical="center"/>
    </xf>
    <xf numFmtId="177" fontId="6" fillId="34" borderId="38" xfId="47" applyFont="1" applyFill="1" applyBorder="1" applyAlignment="1">
      <alignment horizontal="center" vertical="center"/>
    </xf>
    <xf numFmtId="177" fontId="6" fillId="34" borderId="39" xfId="47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2 3" xfId="53"/>
    <cellStyle name="Normal 2 4" xfId="54"/>
    <cellStyle name="Normal 3" xfId="55"/>
    <cellStyle name="Normal_Caragua1" xfId="56"/>
    <cellStyle name="Nota" xfId="57"/>
    <cellStyle name="Percent" xfId="58"/>
    <cellStyle name="Porcentagem 2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1</xdr:col>
      <xdr:colOff>685800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35</xdr:row>
      <xdr:rowOff>171450</xdr:rowOff>
    </xdr:from>
    <xdr:to>
      <xdr:col>2</xdr:col>
      <xdr:colOff>3476625</xdr:colOff>
      <xdr:row>39</xdr:row>
      <xdr:rowOff>95250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104900" y="10858500"/>
          <a:ext cx="38195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Paulo Ricardo da Silva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refeito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2</xdr:col>
      <xdr:colOff>5133975</xdr:colOff>
      <xdr:row>35</xdr:row>
      <xdr:rowOff>161925</xdr:rowOff>
    </xdr:from>
    <xdr:to>
      <xdr:col>7</xdr:col>
      <xdr:colOff>257175</xdr:colOff>
      <xdr:row>39</xdr:row>
      <xdr:rowOff>190500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6581775" y="10848975"/>
          <a:ext cx="30099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Felipe Marques da Silva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Secretário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 de Obras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="80" zoomScaleNormal="80" zoomScaleSheetLayoutView="80" zoomScalePageLayoutView="0" workbookViewId="0" topLeftCell="A4">
      <selection activeCell="F15" sqref="F15"/>
    </sheetView>
  </sheetViews>
  <sheetFormatPr defaultColWidth="9.140625" defaultRowHeight="12.75"/>
  <cols>
    <col min="1" max="1" width="8.28125" style="11" customWidth="1"/>
    <col min="2" max="2" width="13.421875" style="11" customWidth="1"/>
    <col min="3" max="3" width="78.8515625" style="12" customWidth="1"/>
    <col min="4" max="4" width="9.00390625" style="11" customWidth="1"/>
    <col min="5" max="5" width="13.28125" style="13" customWidth="1"/>
    <col min="6" max="6" width="17.140625" style="14" customWidth="1"/>
    <col min="7" max="7" width="17.57421875" style="14" hidden="1" customWidth="1"/>
    <col min="8" max="8" width="22.140625" style="3" customWidth="1"/>
    <col min="9" max="9" width="29.57421875" style="1" customWidth="1"/>
    <col min="10" max="16384" width="9.140625" style="1" customWidth="1"/>
  </cols>
  <sheetData>
    <row r="1" spans="1:8" s="2" customFormat="1" ht="15.75">
      <c r="A1" s="15"/>
      <c r="B1" s="16"/>
      <c r="C1" s="129" t="s">
        <v>0</v>
      </c>
      <c r="D1" s="129"/>
      <c r="E1" s="129"/>
      <c r="F1" s="129"/>
      <c r="G1" s="129"/>
      <c r="H1" s="17"/>
    </row>
    <row r="2" spans="1:8" s="2" customFormat="1" ht="15.75">
      <c r="A2" s="18"/>
      <c r="B2" s="19"/>
      <c r="C2" s="130" t="s">
        <v>1</v>
      </c>
      <c r="D2" s="130"/>
      <c r="E2" s="130"/>
      <c r="F2" s="130"/>
      <c r="G2" s="130"/>
      <c r="H2" s="21"/>
    </row>
    <row r="3" spans="1:8" s="2" customFormat="1" ht="15">
      <c r="A3" s="18"/>
      <c r="B3" s="19"/>
      <c r="C3" s="131"/>
      <c r="D3" s="131"/>
      <c r="E3" s="131"/>
      <c r="F3" s="131"/>
      <c r="G3" s="131"/>
      <c r="H3" s="21"/>
    </row>
    <row r="4" spans="1:8" s="2" customFormat="1" ht="15.75">
      <c r="A4" s="18"/>
      <c r="B4" s="19"/>
      <c r="C4" s="130" t="s">
        <v>2</v>
      </c>
      <c r="D4" s="130"/>
      <c r="E4" s="130"/>
      <c r="F4" s="130"/>
      <c r="G4" s="130"/>
      <c r="H4" s="21"/>
    </row>
    <row r="5" spans="1:8" s="2" customFormat="1" ht="15">
      <c r="A5" s="22"/>
      <c r="B5" s="23"/>
      <c r="C5" s="132"/>
      <c r="D5" s="132"/>
      <c r="E5" s="132"/>
      <c r="F5" s="132"/>
      <c r="G5" s="132"/>
      <c r="H5" s="24"/>
    </row>
    <row r="6" spans="1:7" ht="15.75">
      <c r="A6" s="25"/>
      <c r="B6" s="25"/>
      <c r="C6" s="25"/>
      <c r="D6" s="25"/>
      <c r="E6" s="25"/>
      <c r="F6" s="20"/>
      <c r="G6" s="25"/>
    </row>
    <row r="7" spans="1:8" ht="15.75">
      <c r="A7" s="127" t="s">
        <v>3</v>
      </c>
      <c r="B7" s="124"/>
      <c r="C7" s="124" t="s">
        <v>48</v>
      </c>
      <c r="D7" s="124"/>
      <c r="E7" s="124"/>
      <c r="F7" s="5" t="s">
        <v>4</v>
      </c>
      <c r="G7" s="26"/>
      <c r="H7" s="27">
        <v>43515</v>
      </c>
    </row>
    <row r="8" spans="1:8" ht="15.75">
      <c r="A8" s="128"/>
      <c r="B8" s="125"/>
      <c r="C8" s="125"/>
      <c r="D8" s="126"/>
      <c r="E8" s="126"/>
      <c r="F8" s="133" t="s">
        <v>5</v>
      </c>
      <c r="G8" s="134"/>
      <c r="H8" s="30">
        <v>0.2685</v>
      </c>
    </row>
    <row r="9" spans="1:8" ht="32.25" customHeight="1">
      <c r="A9" s="117" t="s">
        <v>6</v>
      </c>
      <c r="B9" s="118"/>
      <c r="C9" s="31" t="s">
        <v>50</v>
      </c>
      <c r="D9" s="119"/>
      <c r="E9" s="119"/>
      <c r="F9" s="7"/>
      <c r="G9" s="8"/>
      <c r="H9" s="32"/>
    </row>
    <row r="10" spans="1:8" ht="15.75">
      <c r="A10" s="33"/>
      <c r="B10" s="33"/>
      <c r="C10" s="34"/>
      <c r="D10" s="33"/>
      <c r="E10" s="35"/>
      <c r="F10" s="36"/>
      <c r="G10" s="36"/>
      <c r="H10" s="37"/>
    </row>
    <row r="11" spans="1:8" s="9" customFormat="1" ht="51.75" customHeight="1">
      <c r="A11" s="28" t="s">
        <v>7</v>
      </c>
      <c r="B11" s="38" t="s">
        <v>8</v>
      </c>
      <c r="C11" s="6" t="s">
        <v>9</v>
      </c>
      <c r="D11" s="4" t="s">
        <v>10</v>
      </c>
      <c r="E11" s="39" t="s">
        <v>11</v>
      </c>
      <c r="F11" s="40" t="s">
        <v>12</v>
      </c>
      <c r="G11" s="41" t="s">
        <v>13</v>
      </c>
      <c r="H11" s="41" t="s">
        <v>14</v>
      </c>
    </row>
    <row r="12" spans="1:8" ht="6.75" customHeight="1">
      <c r="A12" s="42"/>
      <c r="B12" s="43"/>
      <c r="C12" s="44"/>
      <c r="D12" s="43"/>
      <c r="E12" s="45"/>
      <c r="H12" s="14" t="s">
        <v>15</v>
      </c>
    </row>
    <row r="13" spans="1:8" s="10" customFormat="1" ht="30" customHeight="1">
      <c r="A13" s="98">
        <v>1</v>
      </c>
      <c r="B13" s="57"/>
      <c r="C13" s="99" t="s">
        <v>45</v>
      </c>
      <c r="D13" s="57"/>
      <c r="E13" s="58"/>
      <c r="F13" s="100"/>
      <c r="G13" s="59"/>
      <c r="H13" s="103">
        <f>SUM(H14:H19)</f>
        <v>97900.74966</v>
      </c>
    </row>
    <row r="14" spans="1:8" s="9" customFormat="1" ht="30" customHeight="1">
      <c r="A14" s="57" t="s">
        <v>16</v>
      </c>
      <c r="B14" s="104" t="s">
        <v>30</v>
      </c>
      <c r="C14" s="109" t="s">
        <v>31</v>
      </c>
      <c r="D14" s="104" t="s">
        <v>24</v>
      </c>
      <c r="E14" s="105">
        <v>600</v>
      </c>
      <c r="F14" s="106">
        <f aca="true" t="shared" si="0" ref="F14:F19">G14*(1+$H$8)</f>
        <v>5.238905</v>
      </c>
      <c r="G14" s="50">
        <v>4.13</v>
      </c>
      <c r="H14" s="101">
        <f aca="true" t="shared" si="1" ref="H14:H19">E14*F14</f>
        <v>3143.343</v>
      </c>
    </row>
    <row r="15" spans="1:8" s="9" customFormat="1" ht="30" customHeight="1">
      <c r="A15" s="57" t="s">
        <v>39</v>
      </c>
      <c r="B15" s="104" t="s">
        <v>32</v>
      </c>
      <c r="C15" s="109" t="s">
        <v>33</v>
      </c>
      <c r="D15" s="104" t="s">
        <v>25</v>
      </c>
      <c r="E15" s="102">
        <v>40.16</v>
      </c>
      <c r="F15" s="106">
        <f t="shared" si="0"/>
        <v>849.895</v>
      </c>
      <c r="G15" s="112">
        <v>670</v>
      </c>
      <c r="H15" s="101">
        <f t="shared" si="1"/>
        <v>34131.7832</v>
      </c>
    </row>
    <row r="16" spans="1:8" s="9" customFormat="1" ht="30" customHeight="1">
      <c r="A16" s="57" t="s">
        <v>40</v>
      </c>
      <c r="B16" s="104" t="s">
        <v>34</v>
      </c>
      <c r="C16" s="109" t="s">
        <v>35</v>
      </c>
      <c r="D16" s="104" t="s">
        <v>24</v>
      </c>
      <c r="E16" s="107">
        <v>608</v>
      </c>
      <c r="F16" s="106">
        <f t="shared" si="0"/>
        <v>25.369999999999997</v>
      </c>
      <c r="G16" s="112">
        <v>20</v>
      </c>
      <c r="H16" s="101">
        <f t="shared" si="1"/>
        <v>15424.96</v>
      </c>
    </row>
    <row r="17" spans="1:8" s="9" customFormat="1" ht="30" customHeight="1">
      <c r="A17" s="57" t="s">
        <v>41</v>
      </c>
      <c r="B17" s="60" t="s">
        <v>36</v>
      </c>
      <c r="C17" s="108" t="s">
        <v>44</v>
      </c>
      <c r="D17" s="60" t="s">
        <v>24</v>
      </c>
      <c r="E17" s="102">
        <f>0.6*0.6*100</f>
        <v>36</v>
      </c>
      <c r="F17" s="106">
        <f t="shared" si="0"/>
        <v>761.1</v>
      </c>
      <c r="G17" s="112">
        <v>600</v>
      </c>
      <c r="H17" s="101">
        <f t="shared" si="1"/>
        <v>27399.600000000002</v>
      </c>
    </row>
    <row r="18" spans="1:8" s="9" customFormat="1" ht="30" customHeight="1">
      <c r="A18" s="57" t="s">
        <v>42</v>
      </c>
      <c r="B18" s="60" t="s">
        <v>37</v>
      </c>
      <c r="C18" s="108" t="s">
        <v>26</v>
      </c>
      <c r="D18" s="60" t="s">
        <v>24</v>
      </c>
      <c r="E18" s="102">
        <f>E17</f>
        <v>36</v>
      </c>
      <c r="F18" s="106">
        <f t="shared" si="0"/>
        <v>50.498985000000005</v>
      </c>
      <c r="G18" s="112">
        <v>39.81</v>
      </c>
      <c r="H18" s="101">
        <f t="shared" si="1"/>
        <v>1817.9634600000002</v>
      </c>
    </row>
    <row r="19" spans="1:8" s="9" customFormat="1" ht="30" customHeight="1">
      <c r="A19" s="57" t="s">
        <v>43</v>
      </c>
      <c r="B19" s="60" t="s">
        <v>38</v>
      </c>
      <c r="C19" s="108" t="s">
        <v>27</v>
      </c>
      <c r="D19" s="60" t="s">
        <v>28</v>
      </c>
      <c r="E19" s="102">
        <f>100*9</f>
        <v>900</v>
      </c>
      <c r="F19" s="106">
        <f t="shared" si="0"/>
        <v>17.759</v>
      </c>
      <c r="G19" s="112">
        <v>14</v>
      </c>
      <c r="H19" s="101">
        <f t="shared" si="1"/>
        <v>15983.1</v>
      </c>
    </row>
    <row r="20" spans="1:8" s="9" customFormat="1" ht="12.75" customHeight="1">
      <c r="A20" s="53"/>
      <c r="B20" s="65"/>
      <c r="C20" s="79"/>
      <c r="D20" s="54"/>
      <c r="E20" s="97"/>
      <c r="F20" s="55"/>
      <c r="G20" s="67"/>
      <c r="H20" s="52"/>
    </row>
    <row r="21" spans="1:8" s="9" customFormat="1" ht="47.25" customHeight="1">
      <c r="A21" s="29">
        <v>2</v>
      </c>
      <c r="B21" s="46"/>
      <c r="C21" s="47" t="s">
        <v>46</v>
      </c>
      <c r="D21" s="46"/>
      <c r="E21" s="48"/>
      <c r="F21" s="49"/>
      <c r="G21" s="49"/>
      <c r="H21" s="63">
        <f>SUM(H22:H28)</f>
        <v>88659.669092</v>
      </c>
    </row>
    <row r="22" spans="1:8" s="9" customFormat="1" ht="30" customHeight="1">
      <c r="A22" s="57" t="s">
        <v>17</v>
      </c>
      <c r="B22" s="104" t="s">
        <v>30</v>
      </c>
      <c r="C22" s="109" t="s">
        <v>31</v>
      </c>
      <c r="D22" s="104" t="s">
        <v>24</v>
      </c>
      <c r="E22" s="58">
        <f>6*80</f>
        <v>480</v>
      </c>
      <c r="F22" s="106">
        <f aca="true" t="shared" si="2" ref="F22:F27">G22*(1+$H$8)</f>
        <v>5.238905</v>
      </c>
      <c r="G22" s="110">
        <f aca="true" t="shared" si="3" ref="G22:G27">G14</f>
        <v>4.13</v>
      </c>
      <c r="H22" s="52">
        <f aca="true" t="shared" si="4" ref="H22:H28">E22*F22</f>
        <v>2514.6744</v>
      </c>
    </row>
    <row r="23" spans="1:8" s="9" customFormat="1" ht="30" customHeight="1">
      <c r="A23" s="57" t="s">
        <v>18</v>
      </c>
      <c r="B23" s="104" t="s">
        <v>32</v>
      </c>
      <c r="C23" s="109" t="s">
        <v>33</v>
      </c>
      <c r="D23" s="104" t="s">
        <v>25</v>
      </c>
      <c r="E23" s="58">
        <f>0.825*80</f>
        <v>66</v>
      </c>
      <c r="F23" s="106">
        <f t="shared" si="2"/>
        <v>849.895</v>
      </c>
      <c r="G23" s="113">
        <f t="shared" si="3"/>
        <v>670</v>
      </c>
      <c r="H23" s="52">
        <f t="shared" si="4"/>
        <v>56093.07</v>
      </c>
    </row>
    <row r="24" spans="1:8" s="9" customFormat="1" ht="30" customHeight="1">
      <c r="A24" s="57" t="s">
        <v>19</v>
      </c>
      <c r="B24" s="104" t="s">
        <v>34</v>
      </c>
      <c r="C24" s="109" t="s">
        <v>35</v>
      </c>
      <c r="D24" s="104" t="s">
        <v>24</v>
      </c>
      <c r="E24" s="58">
        <f>(1.51*2+4)*80</f>
        <v>561.5999999999999</v>
      </c>
      <c r="F24" s="106">
        <f t="shared" si="2"/>
        <v>25.369999999999997</v>
      </c>
      <c r="G24" s="113">
        <f t="shared" si="3"/>
        <v>20</v>
      </c>
      <c r="H24" s="52">
        <f t="shared" si="4"/>
        <v>14247.791999999996</v>
      </c>
    </row>
    <row r="25" spans="1:8" s="9" customFormat="1" ht="30" customHeight="1">
      <c r="A25" s="57" t="s">
        <v>20</v>
      </c>
      <c r="B25" s="60" t="s">
        <v>36</v>
      </c>
      <c r="C25" s="108" t="s">
        <v>44</v>
      </c>
      <c r="D25" s="60" t="s">
        <v>24</v>
      </c>
      <c r="E25" s="62">
        <f>0.6*0.6*2*10</f>
        <v>7.199999999999999</v>
      </c>
      <c r="F25" s="106">
        <f t="shared" si="2"/>
        <v>761.1</v>
      </c>
      <c r="G25" s="113">
        <f t="shared" si="3"/>
        <v>600</v>
      </c>
      <c r="H25" s="52">
        <f t="shared" si="4"/>
        <v>5479.92</v>
      </c>
    </row>
    <row r="26" spans="1:8" s="9" customFormat="1" ht="30" customHeight="1">
      <c r="A26" s="57" t="s">
        <v>21</v>
      </c>
      <c r="B26" s="60" t="s">
        <v>37</v>
      </c>
      <c r="C26" s="108" t="s">
        <v>26</v>
      </c>
      <c r="D26" s="60" t="s">
        <v>24</v>
      </c>
      <c r="E26" s="61">
        <f>E25</f>
        <v>7.199999999999999</v>
      </c>
      <c r="F26" s="106">
        <f t="shared" si="2"/>
        <v>50.498985000000005</v>
      </c>
      <c r="G26" s="95">
        <f t="shared" si="3"/>
        <v>39.81</v>
      </c>
      <c r="H26" s="52">
        <f t="shared" si="4"/>
        <v>363.592692</v>
      </c>
    </row>
    <row r="27" spans="1:8" s="9" customFormat="1" ht="30" customHeight="1">
      <c r="A27" s="57" t="s">
        <v>22</v>
      </c>
      <c r="B27" s="60" t="s">
        <v>38</v>
      </c>
      <c r="C27" s="108" t="s">
        <v>27</v>
      </c>
      <c r="D27" s="60" t="s">
        <v>28</v>
      </c>
      <c r="E27" s="61">
        <f>2*10*9</f>
        <v>180</v>
      </c>
      <c r="F27" s="106">
        <f t="shared" si="2"/>
        <v>17.759</v>
      </c>
      <c r="G27" s="95">
        <f t="shared" si="3"/>
        <v>14</v>
      </c>
      <c r="H27" s="52">
        <f t="shared" si="4"/>
        <v>3196.62</v>
      </c>
    </row>
    <row r="28" spans="1:8" s="9" customFormat="1" ht="30" customHeight="1">
      <c r="A28" s="57" t="s">
        <v>23</v>
      </c>
      <c r="B28" s="57">
        <v>1319</v>
      </c>
      <c r="C28" s="51" t="s">
        <v>47</v>
      </c>
      <c r="D28" s="57" t="s">
        <v>28</v>
      </c>
      <c r="E28" s="58">
        <f>152*10</f>
        <v>1520</v>
      </c>
      <c r="F28" s="59">
        <v>4.45</v>
      </c>
      <c r="G28" s="111"/>
      <c r="H28" s="52">
        <f t="shared" si="4"/>
        <v>6764</v>
      </c>
    </row>
    <row r="29" spans="1:8" s="9" customFormat="1" ht="9.75" customHeight="1">
      <c r="A29" s="18"/>
      <c r="B29" s="19"/>
      <c r="C29" s="64"/>
      <c r="D29" s="65"/>
      <c r="E29" s="66"/>
      <c r="F29" s="55"/>
      <c r="G29" s="67"/>
      <c r="H29" s="67"/>
    </row>
    <row r="30" spans="1:8" s="9" customFormat="1" ht="15">
      <c r="A30" s="68"/>
      <c r="B30" s="68"/>
      <c r="C30" s="68"/>
      <c r="D30" s="68"/>
      <c r="E30" s="68"/>
      <c r="F30" s="55"/>
      <c r="G30" s="67"/>
      <c r="H30" s="56"/>
    </row>
    <row r="31" spans="1:8" s="9" customFormat="1" ht="30" customHeight="1">
      <c r="A31" s="120" t="s">
        <v>29</v>
      </c>
      <c r="B31" s="121"/>
      <c r="C31" s="121"/>
      <c r="D31" s="121"/>
      <c r="E31" s="121"/>
      <c r="F31" s="122">
        <f>H21+H13</f>
        <v>186560.418752</v>
      </c>
      <c r="G31" s="122"/>
      <c r="H31" s="123"/>
    </row>
    <row r="32" spans="6:8" ht="15">
      <c r="F32" s="69"/>
      <c r="G32" s="70"/>
      <c r="H32" s="71"/>
    </row>
    <row r="33" spans="1:8" ht="12.75">
      <c r="A33" s="114" t="s">
        <v>49</v>
      </c>
      <c r="B33" s="115"/>
      <c r="C33" s="115"/>
      <c r="D33" s="115"/>
      <c r="E33" s="115"/>
      <c r="F33" s="115"/>
      <c r="G33" s="115"/>
      <c r="H33" s="116"/>
    </row>
    <row r="34" spans="1:8" ht="33" customHeight="1">
      <c r="A34" s="114"/>
      <c r="B34" s="115"/>
      <c r="C34" s="115"/>
      <c r="D34" s="115"/>
      <c r="E34" s="115"/>
      <c r="F34" s="115"/>
      <c r="G34" s="115"/>
      <c r="H34" s="116"/>
    </row>
    <row r="35" spans="1:8" ht="15">
      <c r="A35" s="18"/>
      <c r="B35" s="19"/>
      <c r="C35" s="64"/>
      <c r="D35" s="72"/>
      <c r="E35" s="73"/>
      <c r="F35" s="74"/>
      <c r="G35" s="75"/>
      <c r="H35" s="76"/>
    </row>
    <row r="36" spans="1:8" ht="15">
      <c r="A36" s="18"/>
      <c r="B36" s="19"/>
      <c r="C36" s="77"/>
      <c r="D36" s="65"/>
      <c r="E36" s="66"/>
      <c r="F36" s="74"/>
      <c r="G36" s="75"/>
      <c r="H36" s="78"/>
    </row>
    <row r="37" spans="1:8" ht="15.75">
      <c r="A37" s="18"/>
      <c r="B37" s="19"/>
      <c r="C37" s="79"/>
      <c r="D37" s="80"/>
      <c r="E37" s="80"/>
      <c r="F37" s="81"/>
      <c r="G37" s="75"/>
      <c r="H37" s="82"/>
    </row>
    <row r="38" spans="1:9" ht="15">
      <c r="A38" s="18"/>
      <c r="B38" s="19"/>
      <c r="C38" s="64"/>
      <c r="D38" s="72"/>
      <c r="E38" s="83"/>
      <c r="F38" s="66"/>
      <c r="G38" s="75"/>
      <c r="H38" s="78"/>
      <c r="I38" s="96"/>
    </row>
    <row r="39" spans="1:8" ht="15">
      <c r="A39" s="18"/>
      <c r="B39" s="19"/>
      <c r="C39" s="64"/>
      <c r="D39" s="72"/>
      <c r="E39" s="83"/>
      <c r="F39" s="66"/>
      <c r="G39" s="75"/>
      <c r="H39" s="78"/>
    </row>
    <row r="40" spans="1:8" ht="27" customHeight="1">
      <c r="A40" s="18"/>
      <c r="B40" s="19"/>
      <c r="C40" s="84"/>
      <c r="D40" s="85"/>
      <c r="E40" s="86"/>
      <c r="F40" s="75"/>
      <c r="G40" s="75"/>
      <c r="H40" s="78"/>
    </row>
    <row r="41" spans="1:8" ht="15">
      <c r="A41" s="18"/>
      <c r="B41" s="19"/>
      <c r="C41" s="84"/>
      <c r="D41" s="85"/>
      <c r="E41" s="86"/>
      <c r="F41" s="75"/>
      <c r="G41" s="75"/>
      <c r="H41" s="78"/>
    </row>
    <row r="42" spans="1:8" ht="15">
      <c r="A42" s="22"/>
      <c r="B42" s="23"/>
      <c r="C42" s="87"/>
      <c r="D42" s="23"/>
      <c r="E42" s="88"/>
      <c r="F42" s="89"/>
      <c r="G42" s="89"/>
      <c r="H42" s="24"/>
    </row>
    <row r="43" spans="5:8" ht="15">
      <c r="E43" s="90"/>
      <c r="F43" s="91"/>
      <c r="G43" s="91"/>
      <c r="H43" s="92"/>
    </row>
    <row r="44" spans="2:8" ht="15">
      <c r="B44" s="94"/>
      <c r="E44" s="90"/>
      <c r="F44" s="91"/>
      <c r="G44" s="91"/>
      <c r="H44" s="92"/>
    </row>
    <row r="45" spans="5:8" ht="15">
      <c r="E45" s="90"/>
      <c r="F45" s="91"/>
      <c r="G45" s="91"/>
      <c r="H45" s="92"/>
    </row>
    <row r="46" spans="5:8" ht="15">
      <c r="E46" s="90"/>
      <c r="F46" s="91"/>
      <c r="G46" s="91"/>
      <c r="H46" s="92"/>
    </row>
    <row r="47" spans="5:8" ht="15">
      <c r="E47" s="90"/>
      <c r="F47" s="91"/>
      <c r="G47" s="91"/>
      <c r="H47" s="92"/>
    </row>
    <row r="48" spans="5:8" ht="15">
      <c r="E48" s="90"/>
      <c r="F48" s="91"/>
      <c r="G48" s="91"/>
      <c r="H48" s="92"/>
    </row>
    <row r="49" spans="5:8" ht="15">
      <c r="E49" s="83"/>
      <c r="F49" s="91"/>
      <c r="G49" s="91"/>
      <c r="H49" s="92"/>
    </row>
    <row r="50" spans="5:8" ht="15">
      <c r="E50" s="83"/>
      <c r="F50" s="91"/>
      <c r="G50" s="91"/>
      <c r="H50" s="92"/>
    </row>
    <row r="51" spans="5:8" ht="15">
      <c r="E51" s="83"/>
      <c r="F51" s="91"/>
      <c r="G51" s="91"/>
      <c r="H51" s="92"/>
    </row>
    <row r="52" ht="15">
      <c r="H52" s="93"/>
    </row>
  </sheetData>
  <sheetProtection/>
  <mergeCells count="14">
    <mergeCell ref="C1:G1"/>
    <mergeCell ref="C2:G2"/>
    <mergeCell ref="C3:G3"/>
    <mergeCell ref="C4:G4"/>
    <mergeCell ref="C5:G5"/>
    <mergeCell ref="F8:G8"/>
    <mergeCell ref="A33:H34"/>
    <mergeCell ref="A9:B9"/>
    <mergeCell ref="D9:E9"/>
    <mergeCell ref="A31:E31"/>
    <mergeCell ref="F31:H31"/>
    <mergeCell ref="C7:C8"/>
    <mergeCell ref="D7:E8"/>
    <mergeCell ref="A7:B8"/>
  </mergeCells>
  <printOptions horizontalCentered="1"/>
  <pageMargins left="0.39" right="0.39" top="0.59" bottom="0.39" header="0.39" footer="0.39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PP_06-2019_LOMBA-FAIXA_ELEVADA_PLANILHA.pdf</dc:title>
  <dc:subject/>
  <dc:creator>MANOEL</dc:creator>
  <cp:keywords/>
  <dc:description/>
  <cp:lastModifiedBy>SITE</cp:lastModifiedBy>
  <cp:lastPrinted>2018-08-21T20:58:17Z</cp:lastPrinted>
  <dcterms:created xsi:type="dcterms:W3CDTF">2000-04-11T13:27:40Z</dcterms:created>
  <dcterms:modified xsi:type="dcterms:W3CDTF">2019-02-27T22:21:15Z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